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<sst xmlns="http://schemas.openxmlformats.org/spreadsheetml/2006/main" count="69" uniqueCount="59">
  <si>
    <t>Australian Bureau of Statistics</t>
  </si>
  <si>
    <t>Statistics - Tasmania, Historical tables</t>
  </si>
  <si>
    <t>Weighted Average Prices Paid to Farmers Per Unit of Selected Farm Products, Tasmania ($ per tonne)</t>
  </si>
  <si>
    <t>Cereal for grain</t>
  </si>
  <si>
    <t>Orchard fruit</t>
  </si>
  <si>
    <t>Small fruit</t>
  </si>
  <si>
    <t>Vegetables</t>
  </si>
  <si>
    <t>Year</t>
  </si>
  <si>
    <t>Wheat</t>
  </si>
  <si>
    <t>Barley</t>
  </si>
  <si>
    <t>Apples</t>
  </si>
  <si>
    <t>Pears</t>
  </si>
  <si>
    <t xml:space="preserve"> Currants</t>
  </si>
  <si>
    <t>Raspberries</t>
  </si>
  <si>
    <t>Potatoes</t>
  </si>
  <si>
    <t>Peas</t>
  </si>
  <si>
    <t>Onions</t>
  </si>
  <si>
    <t>Wool, greasy</t>
  </si>
  <si>
    <t>1929-30</t>
  </si>
  <si>
    <t>n.a.</t>
  </si>
  <si>
    <t>1939-40</t>
  </si>
  <si>
    <t xml:space="preserve"> n.a.</t>
  </si>
  <si>
    <t>1949-50</t>
  </si>
  <si>
    <t>1959-60</t>
  </si>
  <si>
    <t>1969-70</t>
  </si>
  <si>
    <t>1970-71</t>
  </si>
  <si>
    <t>1971-72</t>
  </si>
  <si>
    <t>1972-73</t>
  </si>
  <si>
    <t>1973-74</t>
  </si>
  <si>
    <t>1974-75</t>
  </si>
  <si>
    <t xml:space="preserve"> 131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</si>
  <si>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</si>
  <si>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</si>
  <si>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</si>
  <si>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</si>
  <si>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</si>
  <si>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</si>
  <si>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</si>
  <si>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</si>
  <si>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</si>
  <si>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</si>
  <si>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</si>
  <si>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</si>
  <si>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</si>
  <si>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</si>
  <si>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</si>
  <si>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</si>
  <si>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</si>
  <si>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</si>
  <si>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</si>
  <si>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</si>
  <si>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</si>
  <si>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</si>
  <si>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</si>
  <si>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</si>
  <si>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</si>
  <si>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n.a.  not available</t>
  </si>
  <si>
    <t>Source: Value of Agricultural Commodities Produced, Tasmania (Cat. no. 7503.6).</t>
  </si>
  <si>
    <t>© Commonwealth of Australia, 2002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</si>
</sst>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right" wrapText="1"/>
    </xf>
    <xf numFmtId="0" fontId="5" fillId="2" borderId="0" xfId="0" applyNumberFormat="1" applyFont="1" applyFill="1" applyAlignment="1">
      <alignment horizontal="right"/>
    </xf>
    <xf numFmtId="0" fontId="5" fillId="2" borderId="0" xfId="0" applyNumberFormat="1" applyFont="1" applyFill="1" applyAlignment="1">
      <alignment/>
    </xf>
    <xf numFmtId="0" fontId="5" fillId="2" borderId="1" xfId="0" applyNumberFormat="1" applyFont="1" applyFill="1" applyAlignment="1">
      <alignment horizontal="right"/>
    </xf>
    <xf numFmtId="0" fontId="5" fillId="2" borderId="1" xfId="0" applyNumberFormat="1" applyFont="1" applyFill="1" applyAlignment="1">
      <alignment horizontal="left"/>
    </xf>
    <xf numFmtId="3" fontId="5" fillId="2" borderId="1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2" borderId="2" xfId="0" applyNumberFormat="1" applyFont="1" applyFill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1" fillId="2" borderId="0" xfId="0" applyNumberFormat="1" applyFont="1" applyFill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9.6640625" style="5" customWidth="1"/>
    <col min="2" max="2" width="8.6640625" style="2" customWidth="1"/>
    <col min="3" max="3" width="9.6640625" style="2" customWidth="1"/>
    <col min="4" max="4" width="5.6640625" style="2" customWidth="1"/>
    <col min="5" max="6" width="9.6640625" style="2" customWidth="1"/>
    <col min="7" max="7" width="5.6640625" style="2" customWidth="1"/>
    <col min="8" max="9" width="9.6640625" style="2" customWidth="1"/>
    <col min="10" max="10" width="5.6640625" style="2" customWidth="1"/>
    <col min="11" max="13" width="9.6640625" style="2" customWidth="1"/>
    <col min="14" max="14" width="5.6640625" style="2" customWidth="1"/>
    <col min="15" max="16384" width="9.6640625" style="2" customWidth="1"/>
  </cols>
  <sheetData>
    <row r="1" ht="15.75">
      <c r="A1" s="1" t="s">
        <v>0</v>
      </c>
    </row>
    <row r="2" ht="15.75">
      <c r="A2" s="3" t="s">
        <v>1</v>
      </c>
    </row>
    <row r="3" ht="15">
      <c r="A3" s="4" t="s">
        <v>2</v>
      </c>
    </row>
    <row r="5" spans="1:256" ht="15">
      <c r="A5" s="6"/>
      <c r="B5" s="14" t="s">
        <v>3</v>
      </c>
      <c r="C5" s="15"/>
      <c r="D5" s="7"/>
      <c r="F5" s="7" t="s">
        <v>4</v>
      </c>
      <c r="G5" s="7"/>
      <c r="I5" s="7" t="s">
        <v>5</v>
      </c>
      <c r="J5" s="7"/>
      <c r="L5" s="7"/>
      <c r="M5" s="7" t="s">
        <v>6</v>
      </c>
      <c r="N5" s="7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5">
      <c r="A6" s="6" t="s">
        <v>7</v>
      </c>
      <c r="B6" s="10" t="s">
        <v>8</v>
      </c>
      <c r="C6" s="10" t="s">
        <v>9</v>
      </c>
      <c r="D6" s="8"/>
      <c r="E6" s="10" t="s">
        <v>10</v>
      </c>
      <c r="F6" s="10" t="s">
        <v>11</v>
      </c>
      <c r="G6" s="8"/>
      <c r="H6" s="10" t="s">
        <v>12</v>
      </c>
      <c r="I6" s="10" t="s">
        <v>13</v>
      </c>
      <c r="J6" s="8"/>
      <c r="K6" s="10" t="s">
        <v>14</v>
      </c>
      <c r="L6" s="10" t="s">
        <v>15</v>
      </c>
      <c r="M6" s="10" t="s">
        <v>16</v>
      </c>
      <c r="N6" s="8"/>
      <c r="O6" s="8" t="s">
        <v>17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5">
      <c r="A7" s="11" t="s">
        <v>18</v>
      </c>
      <c r="B7" s="12">
        <v>18</v>
      </c>
      <c r="C7" s="12">
        <v>15</v>
      </c>
      <c r="D7" s="12"/>
      <c r="E7" s="12">
        <v>17</v>
      </c>
      <c r="F7" s="12">
        <v>23</v>
      </c>
      <c r="G7" s="12"/>
      <c r="H7" s="12">
        <v>40</v>
      </c>
      <c r="I7" s="12">
        <f>40</f>
        <v>40</v>
      </c>
      <c r="J7" s="12"/>
      <c r="K7" s="12">
        <f>13</f>
        <v>13</v>
      </c>
      <c r="L7" s="12" t="s">
        <v>19</v>
      </c>
      <c r="M7" s="12" t="s">
        <v>19</v>
      </c>
      <c r="N7" s="12"/>
      <c r="O7" s="12">
        <f>220</f>
        <v>220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5">
      <c r="A8" s="6" t="s">
        <v>20</v>
      </c>
      <c r="B8" s="13">
        <v>12</v>
      </c>
      <c r="C8" s="13">
        <v>17</v>
      </c>
      <c r="D8" s="13"/>
      <c r="E8" s="13">
        <v>23</v>
      </c>
      <c r="F8" s="13">
        <v>25</v>
      </c>
      <c r="G8" s="13"/>
      <c r="H8" s="13">
        <v>70</v>
      </c>
      <c r="I8" s="13">
        <f>70</f>
        <v>70</v>
      </c>
      <c r="J8" s="13"/>
      <c r="K8" s="13">
        <f>18</f>
        <v>18</v>
      </c>
      <c r="L8" s="13" t="s">
        <v>21</v>
      </c>
      <c r="M8" s="13" t="s">
        <v>21</v>
      </c>
      <c r="N8" s="13"/>
      <c r="O8" s="13">
        <f>260</f>
        <v>260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5">
      <c r="A9" s="6" t="s">
        <v>22</v>
      </c>
      <c r="B9" s="13">
        <v>50</v>
      </c>
      <c r="C9" s="13">
        <v>32</v>
      </c>
      <c r="D9" s="13"/>
      <c r="E9" s="13">
        <v>64</v>
      </c>
      <c r="F9" s="13">
        <v>73</v>
      </c>
      <c r="G9" s="13"/>
      <c r="H9" s="13">
        <v>130</v>
      </c>
      <c r="I9" s="13">
        <f>130</f>
        <v>130</v>
      </c>
      <c r="J9" s="13"/>
      <c r="K9" s="13">
        <f>30</f>
        <v>30</v>
      </c>
      <c r="L9" s="13" t="s">
        <v>21</v>
      </c>
      <c r="M9" s="13" t="s">
        <v>21</v>
      </c>
      <c r="N9" s="13"/>
      <c r="O9" s="13">
        <v>1320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5">
      <c r="A10" s="6" t="s">
        <v>23</v>
      </c>
      <c r="B10" s="13">
        <v>51</v>
      </c>
      <c r="C10" s="13">
        <v>59</v>
      </c>
      <c r="D10" s="13"/>
      <c r="E10" s="13">
        <v>99</v>
      </c>
      <c r="F10" s="13">
        <v>100</v>
      </c>
      <c r="G10" s="13"/>
      <c r="H10" s="13">
        <v>220</v>
      </c>
      <c r="I10" s="13">
        <f>200</f>
        <v>200</v>
      </c>
      <c r="J10" s="13"/>
      <c r="K10" s="13">
        <f>39</f>
        <v>39</v>
      </c>
      <c r="L10" s="13">
        <v>28</v>
      </c>
      <c r="M10" s="13" t="s">
        <v>19</v>
      </c>
      <c r="N10" s="13"/>
      <c r="O10" s="13">
        <v>1150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5">
      <c r="A11" s="6" t="s">
        <v>24</v>
      </c>
      <c r="B11" s="13">
        <v>53</v>
      </c>
      <c r="C11" s="13">
        <v>52</v>
      </c>
      <c r="D11" s="13"/>
      <c r="E11" s="13">
        <v>110</v>
      </c>
      <c r="F11" s="13">
        <v>136</v>
      </c>
      <c r="G11" s="13"/>
      <c r="H11" s="13">
        <v>310</v>
      </c>
      <c r="I11" s="13">
        <f>330</f>
        <v>330</v>
      </c>
      <c r="J11" s="13"/>
      <c r="K11" s="13">
        <f>46</f>
        <v>46</v>
      </c>
      <c r="L11" s="13">
        <v>99</v>
      </c>
      <c r="M11" s="13" t="s">
        <v>21</v>
      </c>
      <c r="N11" s="13"/>
      <c r="O11" s="13">
        <f>880</f>
        <v>880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5">
      <c r="A12" s="6" t="s">
        <v>25</v>
      </c>
      <c r="B12" s="13">
        <v>48</v>
      </c>
      <c r="C12" s="13">
        <v>51</v>
      </c>
      <c r="D12" s="13"/>
      <c r="E12" s="13">
        <v>103</v>
      </c>
      <c r="F12" s="13">
        <v>134</v>
      </c>
      <c r="G12" s="13"/>
      <c r="H12" s="13">
        <v>330</v>
      </c>
      <c r="I12" s="13">
        <f>350</f>
        <v>350</v>
      </c>
      <c r="J12" s="13"/>
      <c r="K12" s="13">
        <f>42</f>
        <v>42</v>
      </c>
      <c r="L12" s="13">
        <v>119</v>
      </c>
      <c r="M12" s="13" t="s">
        <v>21</v>
      </c>
      <c r="N12" s="13"/>
      <c r="O12" s="13">
        <f>740</f>
        <v>740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5">
      <c r="A13" s="6" t="s">
        <v>26</v>
      </c>
      <c r="B13" s="13">
        <v>54</v>
      </c>
      <c r="C13" s="13">
        <v>47</v>
      </c>
      <c r="D13" s="13"/>
      <c r="E13" s="13">
        <v>103</v>
      </c>
      <c r="F13" s="13">
        <v>117</v>
      </c>
      <c r="G13" s="13"/>
      <c r="H13" s="13">
        <v>330</v>
      </c>
      <c r="I13" s="13">
        <f>350</f>
        <v>350</v>
      </c>
      <c r="J13" s="13"/>
      <c r="K13" s="13">
        <f>37</f>
        <v>37</v>
      </c>
      <c r="L13" s="13">
        <v>115</v>
      </c>
      <c r="M13" s="13" t="s">
        <v>19</v>
      </c>
      <c r="N13" s="13"/>
      <c r="O13" s="13">
        <v>1900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5">
      <c r="A14" s="6" t="s">
        <v>27</v>
      </c>
      <c r="B14" s="13">
        <v>52</v>
      </c>
      <c r="C14" s="13">
        <v>52</v>
      </c>
      <c r="D14" s="13"/>
      <c r="E14" s="13">
        <v>121</v>
      </c>
      <c r="F14" s="13">
        <v>174</v>
      </c>
      <c r="G14" s="13"/>
      <c r="H14" s="13">
        <v>350</v>
      </c>
      <c r="I14" s="13">
        <f>350</f>
        <v>350</v>
      </c>
      <c r="J14" s="13"/>
      <c r="K14" s="13">
        <f>57</f>
        <v>57</v>
      </c>
      <c r="L14" s="13">
        <v>106</v>
      </c>
      <c r="M14" s="13" t="s">
        <v>21</v>
      </c>
      <c r="N14" s="13"/>
      <c r="O14" s="13">
        <v>2290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5">
      <c r="A15" s="6" t="s">
        <v>28</v>
      </c>
      <c r="B15" s="13">
        <v>104</v>
      </c>
      <c r="C15" s="13">
        <v>77</v>
      </c>
      <c r="D15" s="13"/>
      <c r="E15" s="13">
        <v>121</v>
      </c>
      <c r="F15" s="13">
        <v>117</v>
      </c>
      <c r="G15" s="13"/>
      <c r="H15" s="13">
        <v>390</v>
      </c>
      <c r="I15" s="13">
        <f>410</f>
        <v>410</v>
      </c>
      <c r="J15" s="13"/>
      <c r="K15" s="13">
        <f>87</f>
        <v>87</v>
      </c>
      <c r="L15" s="13">
        <v>116</v>
      </c>
      <c r="M15" s="13" t="s">
        <v>21</v>
      </c>
      <c r="N15" s="13"/>
      <c r="O15" s="13">
        <v>1920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5">
      <c r="A16" s="6" t="s">
        <v>29</v>
      </c>
      <c r="B16" s="13">
        <v>104</v>
      </c>
      <c r="C16" s="13">
        <v>92</v>
      </c>
      <c r="D16" s="13"/>
      <c r="E16" s="13">
        <v>149</v>
      </c>
      <c r="F16" s="13">
        <v>181</v>
      </c>
      <c r="G16" s="13"/>
      <c r="H16" s="13">
        <v>470</v>
      </c>
      <c r="I16" s="13">
        <f>530</f>
        <v>530</v>
      </c>
      <c r="J16" s="13"/>
      <c r="K16" s="13">
        <f>59</f>
        <v>59</v>
      </c>
      <c r="L16" s="13" t="s">
        <v>30</v>
      </c>
      <c r="M16" s="13">
        <v>81</v>
      </c>
      <c r="N16" s="13"/>
      <c r="O16" s="13">
        <v>1370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5">
      <c r="A17" s="6" t="s">
        <v>31</v>
      </c>
      <c r="B17" s="13">
        <v>97</v>
      </c>
      <c r="C17" s="13">
        <v>99</v>
      </c>
      <c r="D17" s="13"/>
      <c r="E17" s="13">
        <v>173</v>
      </c>
      <c r="F17" s="13">
        <v>171</v>
      </c>
      <c r="G17" s="13"/>
      <c r="H17" s="13">
        <v>500</v>
      </c>
      <c r="I17" s="13">
        <f>500</f>
        <v>500</v>
      </c>
      <c r="J17" s="13"/>
      <c r="K17" s="13">
        <f>77</f>
        <v>77</v>
      </c>
      <c r="L17" s="13">
        <v>147</v>
      </c>
      <c r="M17" s="13">
        <v>127</v>
      </c>
      <c r="N17" s="13"/>
      <c r="O17" s="13">
        <v>1570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5">
      <c r="A18" s="6" t="s">
        <v>32</v>
      </c>
      <c r="B18" s="13">
        <v>82</v>
      </c>
      <c r="C18" s="13">
        <v>111</v>
      </c>
      <c r="D18" s="13"/>
      <c r="E18" s="13">
        <v>165</v>
      </c>
      <c r="F18" s="13">
        <v>195</v>
      </c>
      <c r="G18" s="13"/>
      <c r="H18" s="13">
        <v>550</v>
      </c>
      <c r="I18" s="13">
        <f>580</f>
        <v>580</v>
      </c>
      <c r="J18" s="13"/>
      <c r="K18" s="13">
        <f>83</f>
        <v>83</v>
      </c>
      <c r="L18" s="13">
        <v>156</v>
      </c>
      <c r="M18" s="13">
        <v>157</v>
      </c>
      <c r="N18" s="13"/>
      <c r="O18" s="13">
        <v>2100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5">
      <c r="A19" s="6" t="s">
        <v>33</v>
      </c>
      <c r="B19" s="13">
        <v>86</v>
      </c>
      <c r="C19" s="13">
        <v>121</v>
      </c>
      <c r="D19" s="13"/>
      <c r="E19" s="13">
        <v>202</v>
      </c>
      <c r="F19" s="13">
        <v>261</v>
      </c>
      <c r="G19" s="13"/>
      <c r="H19" s="13">
        <v>700</v>
      </c>
      <c r="I19" s="13">
        <f>740</f>
        <v>740</v>
      </c>
      <c r="J19" s="13"/>
      <c r="K19" s="13">
        <f>83</f>
        <v>83</v>
      </c>
      <c r="L19" s="13">
        <v>158</v>
      </c>
      <c r="M19" s="13">
        <v>181</v>
      </c>
      <c r="N19" s="13"/>
      <c r="O19" s="13">
        <v>2090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5">
      <c r="A20" s="6" t="s">
        <v>34</v>
      </c>
      <c r="B20" s="13">
        <v>109</v>
      </c>
      <c r="C20" s="13">
        <v>122</v>
      </c>
      <c r="D20" s="13"/>
      <c r="E20" s="13">
        <v>195</v>
      </c>
      <c r="F20" s="13">
        <v>248</v>
      </c>
      <c r="G20" s="13"/>
      <c r="H20" s="13">
        <v>720</v>
      </c>
      <c r="I20" s="13">
        <f>870</f>
        <v>870</v>
      </c>
      <c r="J20" s="13"/>
      <c r="K20" s="13">
        <v>102</v>
      </c>
      <c r="L20" s="13">
        <v>158</v>
      </c>
      <c r="M20" s="13">
        <v>166</v>
      </c>
      <c r="N20" s="13"/>
      <c r="O20" s="13">
        <v>2340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5">
      <c r="A21" s="6" t="s">
        <v>35</v>
      </c>
      <c r="B21" s="13">
        <v>128</v>
      </c>
      <c r="C21" s="13">
        <v>124</v>
      </c>
      <c r="D21" s="13"/>
      <c r="E21" s="13">
        <v>223</v>
      </c>
      <c r="F21" s="13">
        <v>284</v>
      </c>
      <c r="G21" s="13"/>
      <c r="H21" s="13">
        <v>780</v>
      </c>
      <c r="I21" s="13">
        <f>950</f>
        <v>950</v>
      </c>
      <c r="J21" s="13"/>
      <c r="K21" s="13">
        <v>104</v>
      </c>
      <c r="L21" s="13">
        <v>159</v>
      </c>
      <c r="M21" s="13">
        <v>178</v>
      </c>
      <c r="N21" s="13"/>
      <c r="O21" s="13">
        <v>2700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5">
      <c r="A22" s="6" t="s">
        <v>36</v>
      </c>
      <c r="B22" s="13">
        <v>139</v>
      </c>
      <c r="C22" s="13">
        <v>150</v>
      </c>
      <c r="D22" s="13"/>
      <c r="E22" s="13">
        <v>220</v>
      </c>
      <c r="F22" s="13">
        <v>352</v>
      </c>
      <c r="G22" s="13"/>
      <c r="H22" s="13">
        <v>800</v>
      </c>
      <c r="I22" s="13">
        <v>1080</v>
      </c>
      <c r="J22" s="13"/>
      <c r="K22" s="13">
        <v>110</v>
      </c>
      <c r="L22" s="13">
        <v>177</v>
      </c>
      <c r="M22" s="13">
        <v>233</v>
      </c>
      <c r="N22" s="13"/>
      <c r="O22" s="13">
        <v>2770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5">
      <c r="A23" s="6" t="s">
        <v>37</v>
      </c>
      <c r="B23" s="13">
        <v>136</v>
      </c>
      <c r="C23" s="13">
        <v>162</v>
      </c>
      <c r="D23" s="13"/>
      <c r="E23" s="13">
        <v>281</v>
      </c>
      <c r="F23" s="13">
        <v>331</v>
      </c>
      <c r="G23" s="13"/>
      <c r="H23" s="13">
        <v>666</v>
      </c>
      <c r="I23" s="13">
        <v>1173</v>
      </c>
      <c r="J23" s="13"/>
      <c r="K23" s="13">
        <v>116</v>
      </c>
      <c r="L23" s="13">
        <v>223</v>
      </c>
      <c r="M23" s="13">
        <v>272</v>
      </c>
      <c r="N23" s="13"/>
      <c r="O23" s="13">
        <v>2820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5">
      <c r="A24" s="6" t="s">
        <v>38</v>
      </c>
      <c r="B24" s="13">
        <v>139</v>
      </c>
      <c r="C24" s="13">
        <v>182</v>
      </c>
      <c r="D24" s="13"/>
      <c r="E24" s="13">
        <v>369</v>
      </c>
      <c r="F24" s="13">
        <v>446</v>
      </c>
      <c r="G24" s="13"/>
      <c r="H24" s="13">
        <v>549</v>
      </c>
      <c r="I24" s="13">
        <f>915</f>
        <v>915</v>
      </c>
      <c r="J24" s="13"/>
      <c r="K24" s="13">
        <v>119</v>
      </c>
      <c r="L24" s="13">
        <v>243</v>
      </c>
      <c r="M24" s="13">
        <v>317</v>
      </c>
      <c r="N24" s="13"/>
      <c r="O24" s="13">
        <v>2717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5">
      <c r="A25" s="6" t="s">
        <v>39</v>
      </c>
      <c r="B25" s="13">
        <v>159</v>
      </c>
      <c r="C25" s="13">
        <v>171</v>
      </c>
      <c r="D25" s="13"/>
      <c r="E25" s="13">
        <v>401</v>
      </c>
      <c r="F25" s="13">
        <v>553</v>
      </c>
      <c r="G25" s="13"/>
      <c r="H25" s="13">
        <v>654</v>
      </c>
      <c r="I25" s="13">
        <v>1887</v>
      </c>
      <c r="J25" s="13"/>
      <c r="K25" s="13">
        <v>141</v>
      </c>
      <c r="L25" s="13">
        <v>245</v>
      </c>
      <c r="M25" s="13">
        <v>431</v>
      </c>
      <c r="N25" s="13"/>
      <c r="O25" s="13">
        <v>2958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5">
      <c r="A26" s="6" t="s">
        <v>40</v>
      </c>
      <c r="B26" s="13">
        <v>162</v>
      </c>
      <c r="C26" s="13">
        <v>169</v>
      </c>
      <c r="D26" s="13"/>
      <c r="E26" s="13">
        <v>439</v>
      </c>
      <c r="F26" s="13">
        <v>536</v>
      </c>
      <c r="G26" s="13"/>
      <c r="H26" s="13">
        <v>574</v>
      </c>
      <c r="I26" s="13">
        <v>3254</v>
      </c>
      <c r="J26" s="13"/>
      <c r="K26" s="13">
        <v>135</v>
      </c>
      <c r="L26" s="13">
        <v>263</v>
      </c>
      <c r="M26" s="13">
        <v>369</v>
      </c>
      <c r="N26" s="13"/>
      <c r="O26" s="13">
        <v>3343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5">
      <c r="A27" s="6" t="s">
        <v>41</v>
      </c>
      <c r="B27" s="13">
        <v>159</v>
      </c>
      <c r="C27" s="13">
        <v>145</v>
      </c>
      <c r="D27" s="13"/>
      <c r="E27" s="13">
        <v>596</v>
      </c>
      <c r="F27" s="13">
        <v>572</v>
      </c>
      <c r="G27" s="13"/>
      <c r="H27" s="13">
        <v>700</v>
      </c>
      <c r="I27" s="13">
        <v>2721</v>
      </c>
      <c r="J27" s="13"/>
      <c r="K27" s="13">
        <v>143</v>
      </c>
      <c r="L27" s="13">
        <v>208</v>
      </c>
      <c r="M27" s="13">
        <v>342</v>
      </c>
      <c r="N27" s="13"/>
      <c r="O27" s="13">
        <v>3420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5">
      <c r="A28" s="6" t="s">
        <v>42</v>
      </c>
      <c r="B28" s="13">
        <v>145</v>
      </c>
      <c r="C28" s="13">
        <v>150</v>
      </c>
      <c r="D28" s="13"/>
      <c r="E28" s="13">
        <v>579</v>
      </c>
      <c r="F28" s="13">
        <v>663</v>
      </c>
      <c r="G28" s="13"/>
      <c r="H28" s="13">
        <v>721</v>
      </c>
      <c r="I28" s="13">
        <v>4137</v>
      </c>
      <c r="J28" s="13"/>
      <c r="K28" s="13">
        <v>151</v>
      </c>
      <c r="L28" s="13">
        <v>215</v>
      </c>
      <c r="M28" s="13">
        <v>303</v>
      </c>
      <c r="N28" s="13"/>
      <c r="O28" s="13">
        <v>4128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5">
      <c r="A29" s="6" t="s">
        <v>43</v>
      </c>
      <c r="B29" s="13">
        <v>165</v>
      </c>
      <c r="C29" s="13">
        <v>157</v>
      </c>
      <c r="D29" s="13"/>
      <c r="E29" s="13">
        <v>666</v>
      </c>
      <c r="F29" s="13">
        <v>652</v>
      </c>
      <c r="G29" s="13"/>
      <c r="H29" s="13">
        <v>737</v>
      </c>
      <c r="I29" s="13">
        <v>5241</v>
      </c>
      <c r="J29" s="13"/>
      <c r="K29" s="13">
        <v>167</v>
      </c>
      <c r="L29" s="13">
        <v>251</v>
      </c>
      <c r="M29" s="13">
        <v>374</v>
      </c>
      <c r="N29" s="13"/>
      <c r="O29" s="13">
        <v>6904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5">
      <c r="A30" s="6" t="s">
        <v>44</v>
      </c>
      <c r="B30" s="13">
        <v>188</v>
      </c>
      <c r="C30" s="13">
        <v>181</v>
      </c>
      <c r="D30" s="13"/>
      <c r="E30" s="13">
        <v>575</v>
      </c>
      <c r="F30" s="13">
        <v>687</v>
      </c>
      <c r="G30" s="13"/>
      <c r="H30" s="13">
        <v>898</v>
      </c>
      <c r="I30" s="13">
        <v>4467</v>
      </c>
      <c r="J30" s="13"/>
      <c r="K30" s="13">
        <v>198</v>
      </c>
      <c r="L30" s="13">
        <v>331</v>
      </c>
      <c r="M30" s="13">
        <v>328</v>
      </c>
      <c r="N30" s="13"/>
      <c r="O30" s="13">
        <v>6931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5">
      <c r="A31" s="6" t="s">
        <v>45</v>
      </c>
      <c r="B31" s="13">
        <v>177</v>
      </c>
      <c r="C31" s="13">
        <v>206</v>
      </c>
      <c r="D31" s="13"/>
      <c r="E31" s="13">
        <v>548</v>
      </c>
      <c r="F31" s="13">
        <v>685</v>
      </c>
      <c r="G31" s="13"/>
      <c r="H31" s="13">
        <v>901</v>
      </c>
      <c r="I31" s="13">
        <v>2537</v>
      </c>
      <c r="J31" s="13"/>
      <c r="K31" s="13">
        <v>202</v>
      </c>
      <c r="L31" s="13">
        <v>328</v>
      </c>
      <c r="M31" s="13">
        <v>385</v>
      </c>
      <c r="N31" s="13"/>
      <c r="O31" s="13">
        <v>5906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5">
      <c r="A32" s="6" t="s">
        <v>46</v>
      </c>
      <c r="B32" s="13">
        <v>147</v>
      </c>
      <c r="C32" s="13">
        <v>189</v>
      </c>
      <c r="D32" s="13"/>
      <c r="E32" s="13">
        <v>515</v>
      </c>
      <c r="F32" s="13">
        <v>770</v>
      </c>
      <c r="G32" s="13"/>
      <c r="H32" s="13">
        <v>1150</v>
      </c>
      <c r="I32" s="13">
        <v>2623</v>
      </c>
      <c r="J32" s="13"/>
      <c r="K32" s="13">
        <v>216</v>
      </c>
      <c r="L32" s="13">
        <v>371</v>
      </c>
      <c r="M32" s="13">
        <v>270</v>
      </c>
      <c r="N32" s="13"/>
      <c r="O32" s="13">
        <v>4917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5">
      <c r="A33" s="6" t="s">
        <v>47</v>
      </c>
      <c r="B33" s="13">
        <v>170</v>
      </c>
      <c r="C33" s="13">
        <v>160</v>
      </c>
      <c r="D33" s="13"/>
      <c r="E33" s="13">
        <v>734</v>
      </c>
      <c r="F33" s="13">
        <v>870</v>
      </c>
      <c r="G33" s="13"/>
      <c r="H33" s="13">
        <v>1150</v>
      </c>
      <c r="I33" s="13">
        <v>3631</v>
      </c>
      <c r="J33" s="13"/>
      <c r="K33" s="13">
        <v>207</v>
      </c>
      <c r="L33" s="13">
        <v>321</v>
      </c>
      <c r="M33" s="13">
        <v>283</v>
      </c>
      <c r="N33" s="13"/>
      <c r="O33" s="13">
        <v>3949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5">
      <c r="A34" s="6" t="s">
        <v>48</v>
      </c>
      <c r="B34" s="13">
        <v>158</v>
      </c>
      <c r="C34" s="13">
        <v>158</v>
      </c>
      <c r="D34" s="13"/>
      <c r="E34" s="13">
        <v>730</v>
      </c>
      <c r="F34" s="13">
        <v>732</v>
      </c>
      <c r="G34" s="13"/>
      <c r="H34" s="13">
        <v>1150</v>
      </c>
      <c r="I34" s="13">
        <v>2805</v>
      </c>
      <c r="J34" s="13"/>
      <c r="K34" s="13">
        <v>199</v>
      </c>
      <c r="L34" s="13">
        <v>309</v>
      </c>
      <c r="M34" s="13">
        <v>299</v>
      </c>
      <c r="N34" s="13"/>
      <c r="O34" s="13">
        <v>3256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5">
      <c r="A35" s="6" t="s">
        <v>49</v>
      </c>
      <c r="B35" s="13">
        <v>160</v>
      </c>
      <c r="C35" s="13">
        <v>149</v>
      </c>
      <c r="D35" s="13"/>
      <c r="E35" s="13">
        <v>605</v>
      </c>
      <c r="F35" s="13">
        <v>797</v>
      </c>
      <c r="G35" s="13"/>
      <c r="H35" s="13">
        <v>1180</v>
      </c>
      <c r="I35" s="13">
        <v>3745</v>
      </c>
      <c r="J35" s="13"/>
      <c r="K35" s="13">
        <v>207</v>
      </c>
      <c r="L35" s="13">
        <v>302</v>
      </c>
      <c r="M35" s="13">
        <v>272</v>
      </c>
      <c r="N35" s="13"/>
      <c r="O35" s="13">
        <v>3578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5">
      <c r="A36" s="6" t="s">
        <v>50</v>
      </c>
      <c r="B36" s="13">
        <v>239</v>
      </c>
      <c r="C36" s="13">
        <v>225</v>
      </c>
      <c r="D36" s="13"/>
      <c r="E36" s="13">
        <v>751</v>
      </c>
      <c r="F36" s="13">
        <v>815</v>
      </c>
      <c r="G36" s="13"/>
      <c r="H36" s="13">
        <v>1200</v>
      </c>
      <c r="I36" s="13">
        <v>4965</v>
      </c>
      <c r="J36" s="13"/>
      <c r="K36" s="13">
        <v>204</v>
      </c>
      <c r="L36" s="13">
        <v>319</v>
      </c>
      <c r="M36" s="13">
        <v>229</v>
      </c>
      <c r="N36" s="13"/>
      <c r="O36" s="13">
        <v>5383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5">
      <c r="A37" s="6" t="s">
        <v>51</v>
      </c>
      <c r="B37" s="13">
        <v>247</v>
      </c>
      <c r="C37" s="13">
        <v>236</v>
      </c>
      <c r="D37" s="13"/>
      <c r="E37" s="13">
        <v>891</v>
      </c>
      <c r="F37" s="13">
        <v>934</v>
      </c>
      <c r="G37" s="13"/>
      <c r="H37" s="13">
        <v>1210</v>
      </c>
      <c r="I37" s="13">
        <v>5049</v>
      </c>
      <c r="J37" s="13"/>
      <c r="K37" s="13">
        <v>221</v>
      </c>
      <c r="L37" s="13">
        <v>323</v>
      </c>
      <c r="M37" s="13">
        <v>224</v>
      </c>
      <c r="N37" s="13"/>
      <c r="O37" s="13">
        <v>3867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5">
      <c r="A38" s="6" t="s">
        <v>52</v>
      </c>
      <c r="B38" s="13">
        <v>180</v>
      </c>
      <c r="C38" s="13">
        <v>239</v>
      </c>
      <c r="D38" s="13"/>
      <c r="E38" s="13">
        <v>973</v>
      </c>
      <c r="F38" s="13">
        <v>809</v>
      </c>
      <c r="G38" s="13"/>
      <c r="H38" s="13">
        <v>1140</v>
      </c>
      <c r="I38" s="13">
        <v>6421</v>
      </c>
      <c r="J38" s="13"/>
      <c r="K38" s="13">
        <v>225</v>
      </c>
      <c r="L38" s="13">
        <v>388</v>
      </c>
      <c r="M38" s="13">
        <v>274</v>
      </c>
      <c r="N38" s="13"/>
      <c r="O38" s="13">
        <v>3982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15">
      <c r="A39" s="6" t="s">
        <v>53</v>
      </c>
      <c r="B39" s="13">
        <v>212</v>
      </c>
      <c r="C39" s="13">
        <v>271</v>
      </c>
      <c r="D39" s="13"/>
      <c r="E39" s="13">
        <v>800</v>
      </c>
      <c r="F39" s="13">
        <v>971</v>
      </c>
      <c r="G39" s="13"/>
      <c r="H39" s="13">
        <v>1150</v>
      </c>
      <c r="I39" s="13">
        <v>6172</v>
      </c>
      <c r="J39" s="13"/>
      <c r="K39" s="13">
        <v>226</v>
      </c>
      <c r="L39" s="13">
        <v>368</v>
      </c>
      <c r="M39" s="13">
        <v>514</v>
      </c>
      <c r="N39" s="13"/>
      <c r="O39" s="13">
        <v>4837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15">
      <c r="A40" s="6" t="s">
        <v>54</v>
      </c>
      <c r="B40" s="13">
        <v>187</v>
      </c>
      <c r="C40" s="13">
        <v>192</v>
      </c>
      <c r="D40" s="13"/>
      <c r="E40" s="13">
        <v>841</v>
      </c>
      <c r="F40" s="13">
        <v>938</v>
      </c>
      <c r="G40" s="13"/>
      <c r="H40" s="13">
        <v>1200</v>
      </c>
      <c r="I40" s="13">
        <v>8903</v>
      </c>
      <c r="J40" s="13"/>
      <c r="K40" s="13">
        <v>217</v>
      </c>
      <c r="L40" s="13">
        <v>380</v>
      </c>
      <c r="M40" s="13">
        <v>430</v>
      </c>
      <c r="N40" s="13"/>
      <c r="O40" s="13">
        <v>3753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15">
      <c r="A41" s="6" t="s">
        <v>55</v>
      </c>
      <c r="B41" s="13">
        <v>180</v>
      </c>
      <c r="C41" s="13">
        <v>213</v>
      </c>
      <c r="D41" s="13"/>
      <c r="E41" s="13">
        <v>785</v>
      </c>
      <c r="F41" s="13">
        <v>1415</v>
      </c>
      <c r="G41" s="13"/>
      <c r="H41" s="13">
        <v>1300</v>
      </c>
      <c r="I41" s="13">
        <v>9298</v>
      </c>
      <c r="J41" s="13"/>
      <c r="K41" s="13">
        <v>193</v>
      </c>
      <c r="L41" s="13">
        <v>392</v>
      </c>
      <c r="M41" s="13">
        <v>317</v>
      </c>
      <c r="N41" s="13"/>
      <c r="O41" s="13">
        <v>3988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15">
      <c r="A42" s="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15">
      <c r="A43" s="6" t="s">
        <v>56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5">
      <c r="A44" s="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15">
      <c r="A45" s="6" t="s">
        <v>57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15">
      <c r="A46" s="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ht="15">
      <c r="A47" s="16" t="s">
        <v>58</v>
      </c>
    </row>
  </sheetData>
  <mergeCells count="1">
    <mergeCell ref="B5:C5"/>
  </mergeCells>
  <printOptions/>
  <pageMargins left="0.5" right="0.5" top="0.5" bottom="0.5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